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originals\RES\RES.2-006 Girls Who Build Cameras\Updates\"/>
    </mc:Choice>
  </mc:AlternateContent>
  <bookViews>
    <workbookView xWindow="0" yWindow="0" windowWidth="20490" windowHeight="7620"/>
  </bookViews>
  <sheets>
    <sheet name="Modified" sheetId="1" r:id="rId1"/>
    <sheet name="Original Request" sheetId="2" r:id="rId2"/>
  </sheets>
  <calcPr calcId="162913"/>
</workbook>
</file>

<file path=xl/calcChain.xml><?xml version="1.0" encoding="utf-8"?>
<calcChain xmlns="http://schemas.openxmlformats.org/spreadsheetml/2006/main">
  <c r="F65" i="2" l="1"/>
  <c r="F66" i="2" s="1"/>
  <c r="F68" i="2" s="1"/>
  <c r="E63" i="2"/>
  <c r="F55" i="2"/>
  <c r="F50" i="2"/>
  <c r="E50" i="2"/>
  <c r="F43" i="2"/>
  <c r="E43" i="2"/>
  <c r="F37" i="2"/>
  <c r="E18" i="2"/>
  <c r="E17" i="2"/>
  <c r="E16" i="2"/>
  <c r="E15" i="2"/>
  <c r="E14" i="2"/>
  <c r="E37" i="2" s="1"/>
  <c r="E58" i="2" s="1"/>
  <c r="E68" i="2" s="1"/>
  <c r="E13" i="2"/>
  <c r="F11" i="2"/>
  <c r="E11" i="2"/>
  <c r="E65" i="1"/>
  <c r="F64" i="1"/>
  <c r="F65" i="1" s="1"/>
  <c r="F67" i="1" s="1"/>
  <c r="E61" i="1"/>
  <c r="E49" i="1"/>
  <c r="E42" i="1"/>
  <c r="E23" i="1"/>
  <c r="E22" i="1"/>
  <c r="E21" i="1"/>
  <c r="E20" i="1"/>
  <c r="E18" i="1"/>
  <c r="E15" i="1"/>
  <c r="X14" i="1"/>
  <c r="E14" i="1"/>
  <c r="X13" i="1"/>
  <c r="W13" i="1"/>
  <c r="S13" i="1"/>
  <c r="E13" i="1"/>
  <c r="X12" i="1"/>
  <c r="W12" i="1"/>
  <c r="S12" i="1"/>
  <c r="S11" i="1"/>
  <c r="W11" i="1" s="1"/>
  <c r="X11" i="1" s="1"/>
  <c r="E11" i="1"/>
  <c r="S10" i="1"/>
  <c r="W10" i="1" s="1"/>
  <c r="X10" i="1" s="1"/>
  <c r="S9" i="1"/>
  <c r="W9" i="1" s="1"/>
  <c r="X9" i="1" s="1"/>
  <c r="S8" i="1"/>
  <c r="W8" i="1" s="1"/>
  <c r="X8" i="1" s="1"/>
  <c r="X15" i="1" l="1"/>
  <c r="E19" i="1" s="1"/>
  <c r="E36" i="1" s="1"/>
  <c r="E57" i="1" s="1"/>
  <c r="E67" i="1" s="1"/>
</calcChain>
</file>

<file path=xl/sharedStrings.xml><?xml version="1.0" encoding="utf-8"?>
<sst xmlns="http://schemas.openxmlformats.org/spreadsheetml/2006/main" count="135" uniqueCount="87">
  <si>
    <t xml:space="preserve">The following separate expense and income line items are suggestions. Please add and delete line items as appropriate for your project. If your expenses are offset by in-kind donations please note in the Income Column. </t>
  </si>
  <si>
    <t>Note: Budget should not include monies for capital equipment, salaries, regular section meetings, local scholarship awards, travel to national SWE conference, or routine section activities.</t>
  </si>
  <si>
    <t>Budget Amount</t>
  </si>
  <si>
    <t>Actual Amount</t>
  </si>
  <si>
    <t>Item Link</t>
  </si>
  <si>
    <t>Quantity</t>
  </si>
  <si>
    <t>McMaster Order</t>
  </si>
  <si>
    <t>EXPENSES</t>
  </si>
  <si>
    <t># of Girls</t>
  </si>
  <si>
    <t>Part Number</t>
  </si>
  <si>
    <t>Function</t>
  </si>
  <si>
    <t>Quantity Per 1</t>
  </si>
  <si>
    <t>Desired Units</t>
  </si>
  <si>
    <t>Quantity Total</t>
  </si>
  <si>
    <t>MOQ</t>
  </si>
  <si>
    <t>Price per unit</t>
  </si>
  <si>
    <t>Price break @ 10</t>
  </si>
  <si>
    <t>Units Required</t>
  </si>
  <si>
    <t>Price Total</t>
  </si>
  <si>
    <t>Girls per Kit</t>
  </si>
  <si>
    <t>Food</t>
  </si>
  <si>
    <t>Kits</t>
  </si>
  <si>
    <t>90591A109</t>
  </si>
  <si>
    <t>Camera Board nut</t>
  </si>
  <si>
    <t>Meals</t>
  </si>
  <si>
    <t>92005A006</t>
  </si>
  <si>
    <t>Camera Screws</t>
  </si>
  <si>
    <t>Snacks</t>
  </si>
  <si>
    <t>92005A066</t>
  </si>
  <si>
    <t>Pie Screen Screws</t>
  </si>
  <si>
    <t>Subtotal</t>
  </si>
  <si>
    <t>92005A076</t>
  </si>
  <si>
    <t>Front Carrier Screws</t>
  </si>
  <si>
    <t>94669A098</t>
  </si>
  <si>
    <t>Front Carrier Bushings</t>
  </si>
  <si>
    <t>Supplies</t>
  </si>
  <si>
    <t>Raspberry Pi 3</t>
  </si>
  <si>
    <r>
      <rPr>
        <u/>
        <sz val="10"/>
        <color indexed="10"/>
        <rFont val="Arial"/>
      </rPr>
      <t>https://www.newark.com/raspberry-pi/raspberrypi3-modb-1gb/sbc-raspberry-pi-3-mod-b-1gb-ram/dp/77Y6520?COM=main-search%20CMPNULL</t>
    </r>
  </si>
  <si>
    <t>95947A011</t>
  </si>
  <si>
    <t>Intermediate Bushings</t>
  </si>
  <si>
    <t>LCD Screen</t>
  </si>
  <si>
    <t>https://www.adafruit.com/products/2298</t>
  </si>
  <si>
    <t>85635K441</t>
  </si>
  <si>
    <t>Acrylic</t>
  </si>
  <si>
    <t>Battery</t>
  </si>
  <si>
    <t>http://www.amazon.com/Poweradd-Charging-Portable-Identification-Smartphones/dp/B00MWU1GGI/ref=sr_1_11?ie=UTF8&amp;qid=1462305760&amp;sr=8-11&amp;keywords=usb+battery+pack</t>
  </si>
  <si>
    <t>GRAND TOTAL</t>
  </si>
  <si>
    <t>AC adapter</t>
  </si>
  <si>
    <t>Ethernet cable</t>
  </si>
  <si>
    <t>Raspberry Pi Camera</t>
  </si>
  <si>
    <t>http://www.newark.com/raspberry-pi/rpi-8mp-camera-board/raspberry-pi-camera-board-v2/dp/77Y6521?ost=77Y6521&amp;ad=81605889141&amp;selectedCategoryId=&amp;CMP=KNC-GUSA-GEN-SHOPPING-NEW-RASPBERRY-PI&amp;gclid=CJDi7o3avswCFRNahgodUZEJmA&amp;iscrfnonsku=false</t>
  </si>
  <si>
    <t>McMaster Order for Camera Case</t>
  </si>
  <si>
    <t>McMaster</t>
  </si>
  <si>
    <t>Many</t>
  </si>
  <si>
    <t>Micro SD cards (Kingston Digital 16GB microSDHC Class 10 UHS-I 45R Flash Card (SDC10G2/16GBSP) )</t>
  </si>
  <si>
    <t>http://www.amazon.com/Kingston-Digital-microSDHC-SDC10G2-16GBSP/dp/B0166RR88M/ref=sr_1_13?s=electronics&amp;ie=UTF8&amp;qid=1462817959&amp;sr=1-13&amp;keywords=micro+sd+card+class+10</t>
  </si>
  <si>
    <t>Old Camera (1-4)</t>
  </si>
  <si>
    <r>
      <rPr>
        <u/>
        <sz val="10"/>
        <color indexed="10"/>
        <rFont val="Arial"/>
      </rPr>
      <t>http://www.amazon.com/Polaroid-CAA-200PC-Digital-1-44-Inch-Display/dp/B003E47FUW/ref=sr_1_9?s=photo&amp;ie=UTF8&amp;qid=1462306096&amp;sr=1-9&amp;keywords=digital+camera&amp;refinements=p_36%3A1253503011</t>
    </r>
  </si>
  <si>
    <t>Old Camera (5-9)</t>
  </si>
  <si>
    <r>
      <rPr>
        <u/>
        <sz val="10"/>
        <color indexed="10"/>
        <rFont val="Arial"/>
      </rPr>
      <t>http://www.amazon.com/Vivitar-3-1MP-Digital-Camera-VS28B-SILVER/dp/B002KV30A4/ref=sr_1_3?s=photo&amp;rps=1&amp;ie=UTF8&amp;qid=1462306516&amp;sr=1-3&amp;keywords=digital+camera&amp;refinements=p_36%3A-2000%2Cp_85%3A2470955011</t>
    </r>
  </si>
  <si>
    <t>Old Cameras (9-12)</t>
  </si>
  <si>
    <r>
      <rPr>
        <u/>
        <sz val="10"/>
        <color indexed="10"/>
        <rFont val="Arial"/>
      </rPr>
      <t>http://www.amazon.com/Vivitar-DVR620-GRP-Ultimate-Digital-1-8-Inch/dp/B007Q5IMRK/ref=sr_1_2?s=photo&amp;rps=1&amp;ie=UTF8&amp;qid=1462306622&amp;sr=1-2&amp;keywords=digital+camera&amp;refinements=p_36%3A-2000%2Cp_85%3A2470955011</t>
    </r>
  </si>
  <si>
    <t>Publications</t>
  </si>
  <si>
    <t>Graphics/Layout</t>
  </si>
  <si>
    <t>Printing</t>
  </si>
  <si>
    <t>Distribution</t>
  </si>
  <si>
    <t>Facilities</t>
  </si>
  <si>
    <t>Room Rental</t>
  </si>
  <si>
    <t>Audio/Visual Equipment</t>
  </si>
  <si>
    <t>Insurance</t>
  </si>
  <si>
    <t>Security</t>
  </si>
  <si>
    <t>Publicity</t>
  </si>
  <si>
    <t>Photography</t>
  </si>
  <si>
    <t>Advertisements</t>
  </si>
  <si>
    <t>TOTAL</t>
  </si>
  <si>
    <t>INCOME</t>
  </si>
  <si>
    <t>Corporate Donations</t>
  </si>
  <si>
    <t>Lincoln Lab</t>
  </si>
  <si>
    <t>Lincoln Lab Extra</t>
  </si>
  <si>
    <t>Admission/participation fee</t>
  </si>
  <si>
    <t>BALANCED BUDGET</t>
  </si>
  <si>
    <t>*40 girls, 20 volunteers</t>
  </si>
  <si>
    <t>Old cameras</t>
  </si>
  <si>
    <t>Misc. Materials</t>
  </si>
  <si>
    <t>Projector cord, usb sticks, food for volunteers, website</t>
  </si>
  <si>
    <t>Kristen</t>
  </si>
  <si>
    <t>Solidworks licenses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</si>
</sst>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&quot;$&quot;* #,##0.00&quot; &quot;;&quot; &quot;&quot;$&quot;* \(#,##0.00\);&quot; &quot;&quot;$&quot;* &quot;-&quot;??&quot; &quot;"/>
    <numFmt numFmtId="165" formatCode="&quot;$&quot;#,##0.00"/>
  </numFmts>
  <fonts count="6" x14ac:knownFonts="1">
    <font>
      <sz val="12"/>
      <color indexed="8"/>
      <name val="Verdana"/>
    </font>
    <font>
      <sz val="10"/>
      <color indexed="8"/>
      <name val="Arial"/>
    </font>
    <font>
      <b/>
      <sz val="10"/>
      <color indexed="8"/>
      <name val="Arial"/>
    </font>
    <font>
      <u/>
      <sz val="10"/>
      <color indexed="10"/>
      <name val="Arial"/>
    </font>
    <font>
      <sz val="11"/>
      <color indexed="8"/>
      <name val="Calibri"/>
    </font>
    <font>
      <b/>
      <i/>
      <sz val="11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Font="1" applyBorder="1" applyAlignment="1"/>
    <xf numFmtId="1" fontId="1" fillId="0" borderId="1" xfId="0" applyNumberFormat="1" applyFont="1" applyBorder="1" applyAlignment="1">
      <alignment horizontal="left" wrapText="1"/>
    </xf>
    <xf numFmtId="0" fontId="1" fillId="0" borderId="3" xfId="0" applyFont="1" applyBorder="1" applyAlignment="1"/>
    <xf numFmtId="0" fontId="2" fillId="0" borderId="2" xfId="0" applyNumberFormat="1" applyFont="1" applyBorder="1" applyAlignment="1">
      <alignment wrapText="1"/>
    </xf>
    <xf numFmtId="0" fontId="2" fillId="0" borderId="2" xfId="0" applyNumberFormat="1" applyFont="1" applyBorder="1" applyAlignment="1"/>
    <xf numFmtId="1" fontId="2" fillId="0" borderId="1" xfId="0" applyNumberFormat="1" applyFont="1" applyBorder="1" applyAlignment="1"/>
    <xf numFmtId="0" fontId="2" fillId="0" borderId="1" xfId="0" applyNumberFormat="1" applyFont="1" applyBorder="1" applyAlignment="1"/>
    <xf numFmtId="164" fontId="1" fillId="0" borderId="3" xfId="0" applyNumberFormat="1" applyFont="1" applyBorder="1" applyAlignment="1"/>
    <xf numFmtId="0" fontId="1" fillId="0" borderId="1" xfId="0" applyNumberFormat="1" applyFont="1" applyBorder="1" applyAlignment="1"/>
    <xf numFmtId="164" fontId="1" fillId="0" borderId="1" xfId="0" applyNumberFormat="1" applyFont="1" applyBorder="1" applyAlignment="1"/>
    <xf numFmtId="0" fontId="1" fillId="0" borderId="4" xfId="0" applyNumberFormat="1" applyFont="1" applyBorder="1" applyAlignment="1"/>
    <xf numFmtId="165" fontId="1" fillId="0" borderId="1" xfId="0" applyNumberFormat="1" applyFont="1" applyBorder="1" applyAlignment="1"/>
    <xf numFmtId="1" fontId="1" fillId="0" borderId="1" xfId="0" applyNumberFormat="1" applyFont="1" applyBorder="1" applyAlignment="1"/>
    <xf numFmtId="0" fontId="1" fillId="0" borderId="5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1" fontId="1" fillId="0" borderId="2" xfId="0" applyNumberFormat="1" applyFont="1" applyBorder="1" applyAlignment="1"/>
    <xf numFmtId="0" fontId="1" fillId="0" borderId="2" xfId="0" applyNumberFormat="1" applyFont="1" applyBorder="1" applyAlignment="1"/>
    <xf numFmtId="164" fontId="1" fillId="0" borderId="2" xfId="0" applyNumberFormat="1" applyFont="1" applyBorder="1" applyAlignment="1"/>
    <xf numFmtId="0" fontId="3" fillId="0" borderId="1" xfId="0" applyNumberFormat="1" applyFont="1" applyBorder="1" applyAlignment="1"/>
    <xf numFmtId="4" fontId="1" fillId="0" borderId="1" xfId="0" applyNumberFormat="1" applyFont="1" applyBorder="1" applyAlignment="1"/>
    <xf numFmtId="1" fontId="4" fillId="0" borderId="1" xfId="0" applyNumberFormat="1" applyFont="1" applyBorder="1" applyAlignment="1"/>
    <xf numFmtId="0" fontId="2" fillId="0" borderId="3" xfId="0" applyNumberFormat="1" applyFont="1" applyBorder="1" applyAlignment="1"/>
    <xf numFmtId="164" fontId="2" fillId="0" borderId="3" xfId="0" applyNumberFormat="1" applyFont="1" applyBorder="1" applyAlignment="1"/>
    <xf numFmtId="164" fontId="2" fillId="0" borderId="1" xfId="0" applyNumberFormat="1" applyFont="1" applyBorder="1" applyAlignment="1"/>
    <xf numFmtId="0" fontId="5" fillId="0" borderId="1" xfId="0" applyNumberFormat="1" applyFont="1" applyBorder="1" applyAlignment="1"/>
    <xf numFmtId="1" fontId="5" fillId="0" borderId="1" xfId="0" applyNumberFormat="1" applyFont="1" applyBorder="1" applyAlignment="1"/>
    <xf numFmtId="164" fontId="5" fillId="0" borderId="1" xfId="0" applyNumberFormat="1" applyFont="1" applyBorder="1" applyAlignment="1"/>
    <xf numFmtId="0" fontId="1" fillId="0" borderId="0" xfId="0" applyNumberFormat="1" applyFont="1" applyAlignment="1"/>
    <xf numFmtId="0" fontId="1" fillId="0" borderId="1" xfId="0" applyNumberFormat="1" applyFont="1" applyBorder="1" applyAlignment="1">
      <alignment horizontal="left" wrapText="1"/>
    </xf>
    <xf numFmtId="1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1" fontId="1" fillId="0" borderId="2" xfId="0" applyNumberFormat="1" applyFont="1" applyBorder="1" applyAlignment="1">
      <alignment horizontal="left" wrapText="1"/>
    </xf>
    <xf numFmtId="0" fontId="1" fillId="0" borderId="1" xfId="0" applyNumberFormat="1" applyFont="1" applyBorder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0000D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750763</xdr:colOff>
      <xdr:row>0</xdr:row>
      <xdr:rowOff>27300</xdr:rowOff>
    </xdr:from>
    <xdr:to>
      <xdr:col>3</xdr:col>
      <xdr:colOff>0</xdr:colOff>
      <xdr:row>1</xdr:row>
      <xdr:rowOff>0</xdr:rowOff>
    </xdr:to>
    <xdr:pic>
      <xdr:nvPicPr>
        <xdr:cNvPr id="2" name="SWE_tag_bw.png" descr="SWE_tag_bw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538163" y="27299"/>
          <a:ext cx="3389437" cy="9633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750763</xdr:colOff>
      <xdr:row>0</xdr:row>
      <xdr:rowOff>27300</xdr:rowOff>
    </xdr:from>
    <xdr:to>
      <xdr:col>3</xdr:col>
      <xdr:colOff>0</xdr:colOff>
      <xdr:row>1</xdr:row>
      <xdr:rowOff>0</xdr:rowOff>
    </xdr:to>
    <xdr:pic>
      <xdr:nvPicPr>
        <xdr:cNvPr id="3" name="SWE_tag_bw.png" descr="SWE_tag_bw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538163" y="27299"/>
          <a:ext cx="3389437" cy="9633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750763</xdr:colOff>
      <xdr:row>0</xdr:row>
      <xdr:rowOff>27300</xdr:rowOff>
    </xdr:from>
    <xdr:to>
      <xdr:col>2</xdr:col>
      <xdr:colOff>2529383</xdr:colOff>
      <xdr:row>0</xdr:row>
      <xdr:rowOff>776099</xdr:rowOff>
    </xdr:to>
    <xdr:pic>
      <xdr:nvPicPr>
        <xdr:cNvPr id="5" name="SWE_tag_bw.png" descr="SWE_tag_bw"/>
        <xdr:cNvPicPr/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1538163" y="27299"/>
          <a:ext cx="3226421" cy="7488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mazon.com/Vivitar-3-1MP-Digital-Camera-VS28B-SILVER/dp/B002KV30A4/ref=sr_1_3?s=photo&amp;rps=1&amp;ie=UTF8&amp;qid=1462306516&amp;sr=1-3&amp;keywords=digital+camera&amp;refinements=p_36:-2000,p_85:2470955011" TargetMode="External"/><Relationship Id="rId2" Type="http://schemas.openxmlformats.org/officeDocument/2006/relationships/hyperlink" Target="http://www.amazon.com/Polaroid-CAA-200PC-Digital-1-44-Inch-Display/dp/B003E47FUW/ref=sr_1_9?s=photo&amp;ie=UTF8&amp;qid=1462306096&amp;sr=1-9&amp;keywords=digital+camera&amp;refinements=p_36:1253503011" TargetMode="External"/><Relationship Id="rId1" Type="http://schemas.openxmlformats.org/officeDocument/2006/relationships/hyperlink" Target="https://www.newark.com/raspberry-pi/raspberrypi3-modb-1gb/sbc-raspberry-pi-3-mod-b-1gb-ram/dp/77Y6520?COM=main-search%20CMPNUL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amazon.com/Vivitar-DVR620-GRP-Ultimate-Digital-1-8-Inch/dp/B007Q5IMRK/ref=sr_1_2?s=photo&amp;rps=1&amp;ie=UTF8&amp;qid=1462306622&amp;sr=1-2&amp;keywords=digital+camera&amp;refinements=p_36:-2000,p_85:247095501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7"/>
  <sheetViews>
    <sheetView showGridLines="0" tabSelected="1" workbookViewId="0"/>
  </sheetViews>
  <sheetFormatPr defaultColWidth="6.59765625" defaultRowHeight="12.75" customHeight="1" x14ac:dyDescent="0.2"/>
  <cols>
    <col min="1" max="1" width="7.69921875" style="1" customWidth="1"/>
    <col min="2" max="2" width="14.19921875" style="1" customWidth="1"/>
    <col min="3" max="3" width="26.5" style="1" customWidth="1"/>
    <col min="4" max="4" width="6.59765625" style="1" customWidth="1"/>
    <col min="5" max="5" width="14.8984375" style="1" customWidth="1"/>
    <col min="6" max="6" width="6.59765625" style="1" customWidth="1"/>
    <col min="7" max="7" width="11.3984375" style="1" customWidth="1"/>
    <col min="8" max="8" width="9.3984375" style="1" customWidth="1"/>
    <col min="9" max="14" width="6.59765625" style="1" customWidth="1"/>
    <col min="15" max="15" width="13.8984375" style="1" customWidth="1"/>
    <col min="16" max="16" width="19.09765625" style="1" customWidth="1"/>
    <col min="17" max="17" width="6.59765625" style="1" customWidth="1"/>
    <col min="18" max="18" width="9.69921875" style="1" customWidth="1"/>
    <col min="19" max="256" width="6.59765625" style="1" customWidth="1"/>
  </cols>
  <sheetData>
    <row r="1" spans="1:24" ht="78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44.25" customHeight="1" x14ac:dyDescent="0.2">
      <c r="A2" s="32" t="s">
        <v>0</v>
      </c>
      <c r="B2" s="33"/>
      <c r="C2" s="33"/>
      <c r="D2" s="33"/>
      <c r="E2" s="33"/>
      <c r="F2" s="33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32.25" customHeight="1" x14ac:dyDescent="0.2">
      <c r="A3" s="34" t="s">
        <v>1</v>
      </c>
      <c r="B3" s="35"/>
      <c r="C3" s="35"/>
      <c r="D3" s="35"/>
      <c r="E3" s="35"/>
      <c r="F3" s="35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6" customHeight="1" x14ac:dyDescent="0.2">
      <c r="A4" s="4"/>
      <c r="B4" s="4"/>
      <c r="C4" s="4"/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4" customHeight="1" x14ac:dyDescent="0.2">
      <c r="A5" s="2"/>
      <c r="B5" s="2"/>
      <c r="C5" s="2"/>
      <c r="D5" s="2"/>
      <c r="E5" s="5" t="s">
        <v>2</v>
      </c>
      <c r="F5" s="5" t="s">
        <v>3</v>
      </c>
      <c r="G5" s="5" t="s">
        <v>4</v>
      </c>
      <c r="H5" s="6" t="s">
        <v>5</v>
      </c>
      <c r="I5" s="7"/>
      <c r="J5" s="2"/>
      <c r="K5" s="2"/>
      <c r="L5" s="2"/>
      <c r="M5" s="2"/>
      <c r="N5" s="2"/>
      <c r="O5" s="8" t="s">
        <v>6</v>
      </c>
      <c r="P5" s="2"/>
      <c r="Q5" s="2"/>
      <c r="R5" s="2"/>
      <c r="S5" s="2"/>
      <c r="T5" s="2"/>
      <c r="U5" s="2"/>
      <c r="V5" s="2"/>
      <c r="W5" s="2"/>
      <c r="X5" s="2"/>
    </row>
    <row r="6" spans="1:24" ht="15.95" customHeight="1" x14ac:dyDescent="0.2">
      <c r="A6" s="8" t="s">
        <v>7</v>
      </c>
      <c r="B6" s="2"/>
      <c r="C6" s="2"/>
      <c r="D6" s="2"/>
      <c r="E6" s="4"/>
      <c r="F6" s="9"/>
      <c r="G6" s="9"/>
      <c r="H6" s="4"/>
      <c r="I6" s="2"/>
      <c r="J6" s="10" t="s">
        <v>8</v>
      </c>
      <c r="K6" s="10">
        <v>40</v>
      </c>
      <c r="L6" s="2"/>
      <c r="M6" s="2"/>
      <c r="N6" s="2"/>
      <c r="O6" s="10" t="s">
        <v>9</v>
      </c>
      <c r="P6" s="10" t="s">
        <v>10</v>
      </c>
      <c r="Q6" s="10" t="s">
        <v>11</v>
      </c>
      <c r="R6" s="10" t="s">
        <v>12</v>
      </c>
      <c r="S6" s="10" t="s">
        <v>13</v>
      </c>
      <c r="T6" s="10" t="s">
        <v>14</v>
      </c>
      <c r="U6" s="10" t="s">
        <v>15</v>
      </c>
      <c r="V6" s="10" t="s">
        <v>16</v>
      </c>
      <c r="W6" s="10" t="s">
        <v>17</v>
      </c>
      <c r="X6" s="10" t="s">
        <v>18</v>
      </c>
    </row>
    <row r="7" spans="1:24" ht="16.5" customHeight="1" x14ac:dyDescent="0.2">
      <c r="A7" s="2"/>
      <c r="B7" s="2"/>
      <c r="C7" s="2"/>
      <c r="D7" s="2"/>
      <c r="E7" s="2"/>
      <c r="F7" s="11"/>
      <c r="G7" s="11"/>
      <c r="H7" s="2"/>
      <c r="I7" s="2"/>
      <c r="J7" s="10" t="s">
        <v>19</v>
      </c>
      <c r="K7" s="12">
        <v>4</v>
      </c>
      <c r="L7" s="2"/>
      <c r="M7" s="2"/>
      <c r="N7" s="2"/>
      <c r="O7" s="2"/>
      <c r="P7" s="2"/>
      <c r="Q7" s="2"/>
      <c r="R7" s="2"/>
      <c r="S7" s="2"/>
      <c r="T7" s="2"/>
      <c r="U7" s="13"/>
      <c r="V7" s="2"/>
      <c r="W7" s="14"/>
      <c r="X7" s="13"/>
    </row>
    <row r="8" spans="1:24" ht="17.100000000000001" customHeight="1" x14ac:dyDescent="0.2">
      <c r="A8" s="2"/>
      <c r="B8" s="10" t="s">
        <v>20</v>
      </c>
      <c r="C8" s="2"/>
      <c r="D8" s="2"/>
      <c r="E8" s="2"/>
      <c r="F8" s="11"/>
      <c r="G8" s="11"/>
      <c r="H8" s="2"/>
      <c r="I8" s="2"/>
      <c r="J8" s="15" t="s">
        <v>21</v>
      </c>
      <c r="K8" s="16">
        <v>10</v>
      </c>
      <c r="L8" s="17"/>
      <c r="M8" s="2"/>
      <c r="N8" s="2"/>
      <c r="O8" s="10" t="s">
        <v>22</v>
      </c>
      <c r="P8" s="10" t="s">
        <v>23</v>
      </c>
      <c r="Q8" s="10">
        <v>4</v>
      </c>
      <c r="R8" s="10">
        <v>10</v>
      </c>
      <c r="S8" s="10">
        <f t="shared" ref="S8:S13" si="0">Q8*R8</f>
        <v>40</v>
      </c>
      <c r="T8" s="10">
        <v>50</v>
      </c>
      <c r="U8" s="13">
        <v>8.51</v>
      </c>
      <c r="V8" s="13"/>
      <c r="W8" s="14">
        <f t="shared" ref="W8:W13" si="1">ROUNDUP(S8/T8,0)</f>
        <v>1</v>
      </c>
      <c r="X8" s="13">
        <f>W8*U8</f>
        <v>8.51</v>
      </c>
    </row>
    <row r="9" spans="1:24" ht="16.5" customHeight="1" x14ac:dyDescent="0.2">
      <c r="A9" s="2"/>
      <c r="B9" s="2"/>
      <c r="C9" s="10" t="s">
        <v>24</v>
      </c>
      <c r="D9" s="2"/>
      <c r="E9" s="11">
        <v>1000</v>
      </c>
      <c r="F9" s="11"/>
      <c r="G9" s="11"/>
      <c r="H9" s="2"/>
      <c r="I9" s="2"/>
      <c r="J9" s="2"/>
      <c r="K9" s="18"/>
      <c r="L9" s="2"/>
      <c r="M9" s="2"/>
      <c r="N9" s="2"/>
      <c r="O9" s="10" t="s">
        <v>25</v>
      </c>
      <c r="P9" s="10" t="s">
        <v>26</v>
      </c>
      <c r="Q9" s="10">
        <v>4</v>
      </c>
      <c r="R9" s="10">
        <v>10</v>
      </c>
      <c r="S9" s="10">
        <f t="shared" si="0"/>
        <v>40</v>
      </c>
      <c r="T9" s="10">
        <v>25</v>
      </c>
      <c r="U9" s="13">
        <v>7.45</v>
      </c>
      <c r="V9" s="13"/>
      <c r="W9" s="14">
        <f t="shared" si="1"/>
        <v>2</v>
      </c>
      <c r="X9" s="13">
        <f>W9*U9</f>
        <v>14.9</v>
      </c>
    </row>
    <row r="10" spans="1:24" ht="15.95" customHeight="1" x14ac:dyDescent="0.2">
      <c r="A10" s="2"/>
      <c r="B10" s="2"/>
      <c r="C10" s="10" t="s">
        <v>27</v>
      </c>
      <c r="D10" s="2"/>
      <c r="E10" s="2"/>
      <c r="F10" s="11"/>
      <c r="G10" s="11"/>
      <c r="H10" s="2"/>
      <c r="I10" s="2"/>
      <c r="J10" s="2"/>
      <c r="K10" s="2"/>
      <c r="L10" s="2"/>
      <c r="M10" s="2"/>
      <c r="N10" s="2"/>
      <c r="O10" s="10" t="s">
        <v>28</v>
      </c>
      <c r="P10" s="10" t="s">
        <v>29</v>
      </c>
      <c r="Q10" s="10">
        <v>3</v>
      </c>
      <c r="R10" s="10">
        <v>10</v>
      </c>
      <c r="S10" s="10">
        <f t="shared" si="0"/>
        <v>30</v>
      </c>
      <c r="T10" s="10">
        <v>100</v>
      </c>
      <c r="U10" s="13">
        <v>4.13</v>
      </c>
      <c r="V10" s="13"/>
      <c r="W10" s="14">
        <f t="shared" si="1"/>
        <v>1</v>
      </c>
      <c r="X10" s="13">
        <f>W10*U10</f>
        <v>4.13</v>
      </c>
    </row>
    <row r="11" spans="1:24" ht="15.95" customHeight="1" x14ac:dyDescent="0.2">
      <c r="A11" s="2"/>
      <c r="B11" s="19"/>
      <c r="C11" s="19"/>
      <c r="D11" s="20" t="s">
        <v>30</v>
      </c>
      <c r="E11" s="21">
        <f>SUM(E9:E10)</f>
        <v>1000</v>
      </c>
      <c r="F11" s="21"/>
      <c r="G11" s="11"/>
      <c r="H11" s="2"/>
      <c r="I11" s="2"/>
      <c r="J11" s="2"/>
      <c r="K11" s="2"/>
      <c r="L11" s="2"/>
      <c r="M11" s="2"/>
      <c r="N11" s="2"/>
      <c r="O11" s="10" t="s">
        <v>31</v>
      </c>
      <c r="P11" s="10" t="s">
        <v>32</v>
      </c>
      <c r="Q11" s="10">
        <v>3</v>
      </c>
      <c r="R11" s="10">
        <v>10</v>
      </c>
      <c r="S11" s="10">
        <f t="shared" si="0"/>
        <v>30</v>
      </c>
      <c r="T11" s="10">
        <v>100</v>
      </c>
      <c r="U11" s="13">
        <v>4.13</v>
      </c>
      <c r="V11" s="13"/>
      <c r="W11" s="14">
        <f t="shared" si="1"/>
        <v>1</v>
      </c>
      <c r="X11" s="13">
        <f>W11*U11</f>
        <v>4.13</v>
      </c>
    </row>
    <row r="12" spans="1:24" ht="15.95" customHeight="1" x14ac:dyDescent="0.2">
      <c r="A12" s="2"/>
      <c r="B12" s="4"/>
      <c r="C12" s="4"/>
      <c r="D12" s="4"/>
      <c r="E12" s="4"/>
      <c r="F12" s="9"/>
      <c r="G12" s="11"/>
      <c r="H12" s="2"/>
      <c r="I12" s="2"/>
      <c r="J12" s="2"/>
      <c r="K12" s="2"/>
      <c r="L12" s="2"/>
      <c r="M12" s="2"/>
      <c r="N12" s="2"/>
      <c r="O12" s="10" t="s">
        <v>33</v>
      </c>
      <c r="P12" s="10" t="s">
        <v>34</v>
      </c>
      <c r="Q12" s="10">
        <v>3</v>
      </c>
      <c r="R12" s="10">
        <v>10</v>
      </c>
      <c r="S12" s="10">
        <f t="shared" si="0"/>
        <v>30</v>
      </c>
      <c r="T12" s="10">
        <v>1</v>
      </c>
      <c r="U12" s="13">
        <v>0.35</v>
      </c>
      <c r="V12" s="13">
        <v>0.3</v>
      </c>
      <c r="W12" s="14">
        <f t="shared" si="1"/>
        <v>30</v>
      </c>
      <c r="X12" s="13">
        <f>IF(S12&gt;10,S12*V12,S12*U12)</f>
        <v>9</v>
      </c>
    </row>
    <row r="13" spans="1:24" ht="15.95" customHeight="1" x14ac:dyDescent="0.2">
      <c r="A13" s="2"/>
      <c r="B13" s="10" t="s">
        <v>35</v>
      </c>
      <c r="C13" s="10" t="s">
        <v>36</v>
      </c>
      <c r="D13" s="2"/>
      <c r="E13" s="11">
        <f>35*K8</f>
        <v>350</v>
      </c>
      <c r="F13" s="11"/>
      <c r="G13" s="22" t="s">
        <v>37</v>
      </c>
      <c r="H13" s="10">
        <v>10</v>
      </c>
      <c r="I13" s="2"/>
      <c r="J13" s="2"/>
      <c r="K13" s="2"/>
      <c r="L13" s="2"/>
      <c r="M13" s="2"/>
      <c r="N13" s="2"/>
      <c r="O13" s="10" t="s">
        <v>38</v>
      </c>
      <c r="P13" s="10" t="s">
        <v>39</v>
      </c>
      <c r="Q13" s="10">
        <v>3</v>
      </c>
      <c r="R13" s="10">
        <v>10</v>
      </c>
      <c r="S13" s="10">
        <f t="shared" si="0"/>
        <v>30</v>
      </c>
      <c r="T13" s="10">
        <v>1</v>
      </c>
      <c r="U13" s="13">
        <v>0.7</v>
      </c>
      <c r="V13" s="13">
        <v>0.57999999999999996</v>
      </c>
      <c r="W13" s="14">
        <f t="shared" si="1"/>
        <v>30</v>
      </c>
      <c r="X13" s="13">
        <f>IF(S13&gt;10,S13*V13,S13*U13)</f>
        <v>17.399999999999999</v>
      </c>
    </row>
    <row r="14" spans="1:24" ht="15.95" customHeight="1" x14ac:dyDescent="0.2">
      <c r="A14" s="2"/>
      <c r="B14" s="2"/>
      <c r="C14" s="10" t="s">
        <v>40</v>
      </c>
      <c r="D14" s="2"/>
      <c r="E14" s="11">
        <f>35*K8</f>
        <v>350</v>
      </c>
      <c r="F14" s="11"/>
      <c r="G14" s="22" t="s">
        <v>41</v>
      </c>
      <c r="H14" s="10">
        <v>10</v>
      </c>
      <c r="I14" s="2"/>
      <c r="J14" s="2"/>
      <c r="K14" s="2"/>
      <c r="L14" s="2"/>
      <c r="M14" s="2"/>
      <c r="N14" s="2"/>
      <c r="O14" s="10" t="s">
        <v>42</v>
      </c>
      <c r="P14" s="10" t="s">
        <v>43</v>
      </c>
      <c r="Q14" s="10">
        <v>1</v>
      </c>
      <c r="R14" s="10">
        <v>10</v>
      </c>
      <c r="S14" s="10">
        <v>1</v>
      </c>
      <c r="T14" s="2"/>
      <c r="U14" s="13">
        <v>11.96</v>
      </c>
      <c r="V14" s="2"/>
      <c r="W14" s="23">
        <v>3</v>
      </c>
      <c r="X14" s="13">
        <f>W14*U14</f>
        <v>35.880000000000003</v>
      </c>
    </row>
    <row r="15" spans="1:24" ht="15.95" customHeight="1" x14ac:dyDescent="0.2">
      <c r="A15" s="2"/>
      <c r="B15" s="2"/>
      <c r="C15" s="10" t="s">
        <v>44</v>
      </c>
      <c r="D15" s="2"/>
      <c r="E15" s="11">
        <f>10*K8</f>
        <v>100</v>
      </c>
      <c r="F15" s="11"/>
      <c r="G15" s="10" t="s">
        <v>45</v>
      </c>
      <c r="H15" s="10">
        <v>10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3"/>
      <c r="V15" s="2"/>
      <c r="W15" s="10" t="s">
        <v>46</v>
      </c>
      <c r="X15" s="13">
        <f>SUM(X8:X14)</f>
        <v>93.95</v>
      </c>
    </row>
    <row r="16" spans="1:24" ht="17.100000000000001" customHeight="1" x14ac:dyDescent="0.25">
      <c r="A16" s="2"/>
      <c r="B16" s="2"/>
      <c r="C16" s="10" t="s">
        <v>47</v>
      </c>
      <c r="D16" s="2"/>
      <c r="E16" s="11">
        <v>0</v>
      </c>
      <c r="F16" s="11"/>
      <c r="G16" s="11"/>
      <c r="H16" s="2"/>
      <c r="I16" s="2"/>
      <c r="J16" s="2"/>
      <c r="K16" s="2"/>
      <c r="L16" s="2"/>
      <c r="M16" s="2"/>
      <c r="N16" s="2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ht="15.95" customHeight="1" x14ac:dyDescent="0.2">
      <c r="A17" s="2"/>
      <c r="B17" s="2"/>
      <c r="C17" s="10" t="s">
        <v>48</v>
      </c>
      <c r="D17" s="2"/>
      <c r="E17" s="11">
        <v>0</v>
      </c>
      <c r="F17" s="11"/>
      <c r="G17" s="1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95" customHeight="1" x14ac:dyDescent="0.2">
      <c r="A18" s="2"/>
      <c r="B18" s="2"/>
      <c r="C18" s="10" t="s">
        <v>49</v>
      </c>
      <c r="D18" s="2"/>
      <c r="E18" s="11">
        <f>25*K8</f>
        <v>250</v>
      </c>
      <c r="F18" s="11"/>
      <c r="G18" s="10" t="s">
        <v>50</v>
      </c>
      <c r="H18" s="10">
        <v>10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95" customHeight="1" x14ac:dyDescent="0.2">
      <c r="A19" s="2"/>
      <c r="B19" s="2"/>
      <c r="C19" s="10" t="s">
        <v>51</v>
      </c>
      <c r="D19" s="2"/>
      <c r="E19" s="13">
        <f>X15</f>
        <v>93.95</v>
      </c>
      <c r="F19" s="11"/>
      <c r="G19" s="10" t="s">
        <v>52</v>
      </c>
      <c r="H19" s="10" t="s">
        <v>53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95" customHeight="1" x14ac:dyDescent="0.2">
      <c r="A20" s="2"/>
      <c r="B20" s="14"/>
      <c r="C20" s="10" t="s">
        <v>54</v>
      </c>
      <c r="D20" s="14"/>
      <c r="E20" s="11">
        <f>6*K8</f>
        <v>60</v>
      </c>
      <c r="F20" s="11"/>
      <c r="G20" s="10" t="s">
        <v>55</v>
      </c>
      <c r="H20" s="10">
        <v>10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95" customHeight="1" x14ac:dyDescent="0.2">
      <c r="A21" s="2"/>
      <c r="B21" s="14"/>
      <c r="C21" s="36" t="s">
        <v>56</v>
      </c>
      <c r="D21" s="36"/>
      <c r="E21" s="11">
        <f>15*4</f>
        <v>60</v>
      </c>
      <c r="F21" s="11"/>
      <c r="G21" s="22" t="s">
        <v>57</v>
      </c>
      <c r="H21" s="10">
        <v>4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95" customHeight="1" x14ac:dyDescent="0.2">
      <c r="A22" s="2"/>
      <c r="B22" s="14"/>
      <c r="C22" s="36" t="s">
        <v>58</v>
      </c>
      <c r="D22" s="36"/>
      <c r="E22" s="11">
        <f>13*4</f>
        <v>52</v>
      </c>
      <c r="F22" s="11"/>
      <c r="G22" s="22" t="s">
        <v>59</v>
      </c>
      <c r="H22" s="10">
        <v>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95" customHeight="1" x14ac:dyDescent="0.2">
      <c r="A23" s="2"/>
      <c r="B23" s="14"/>
      <c r="C23" s="36" t="s">
        <v>60</v>
      </c>
      <c r="D23" s="36"/>
      <c r="E23" s="11">
        <f>20*4</f>
        <v>80</v>
      </c>
      <c r="F23" s="11"/>
      <c r="G23" s="22" t="s">
        <v>61</v>
      </c>
      <c r="H23" s="10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95" customHeight="1" x14ac:dyDescent="0.2">
      <c r="A24" s="2"/>
      <c r="B24" s="14"/>
      <c r="C24" s="10"/>
      <c r="D24" s="10"/>
      <c r="E24" s="11"/>
      <c r="F24" s="11"/>
      <c r="G24" s="1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95" customHeight="1" x14ac:dyDescent="0.2">
      <c r="A25" s="2"/>
      <c r="B25" s="14"/>
      <c r="C25" s="10"/>
      <c r="D25" s="10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95" customHeight="1" x14ac:dyDescent="0.2">
      <c r="A26" s="2"/>
      <c r="B26" s="14"/>
      <c r="C26" s="10"/>
      <c r="D26" s="10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95" customHeight="1" x14ac:dyDescent="0.2">
      <c r="A27" s="2"/>
      <c r="B27" s="14"/>
      <c r="C27" s="10"/>
      <c r="D27" s="10"/>
      <c r="E27" s="11"/>
      <c r="F27" s="11"/>
      <c r="G27" s="1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95" customHeight="1" x14ac:dyDescent="0.2">
      <c r="A28" s="2"/>
      <c r="B28" s="14"/>
      <c r="C28" s="10"/>
      <c r="D28" s="10"/>
      <c r="E28" s="11"/>
      <c r="F28" s="11"/>
      <c r="G28" s="1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95" customHeight="1" x14ac:dyDescent="0.2">
      <c r="A29" s="2"/>
      <c r="B29" s="2"/>
      <c r="C29" s="10"/>
      <c r="D29" s="2"/>
      <c r="E29" s="2"/>
      <c r="F29" s="11"/>
      <c r="G29" s="1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95" customHeight="1" x14ac:dyDescent="0.2">
      <c r="A30" s="2"/>
      <c r="B30" s="2"/>
      <c r="C30" s="10"/>
      <c r="D30" s="2"/>
      <c r="E30" s="2"/>
      <c r="F30" s="11"/>
      <c r="G30" s="1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95" customHeight="1" x14ac:dyDescent="0.2">
      <c r="A31" s="2"/>
      <c r="B31" s="2"/>
      <c r="C31" s="2"/>
      <c r="D31" s="2"/>
      <c r="E31" s="11"/>
      <c r="F31" s="11"/>
      <c r="G31" s="1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95" customHeight="1" x14ac:dyDescent="0.2">
      <c r="A32" s="2"/>
      <c r="B32" s="2"/>
      <c r="C32" s="14"/>
      <c r="D32" s="2"/>
      <c r="E32" s="2"/>
      <c r="F32" s="2"/>
      <c r="G32" s="1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95" customHeight="1" x14ac:dyDescent="0.2">
      <c r="A33" s="2"/>
      <c r="B33" s="2"/>
      <c r="C33" s="2"/>
      <c r="D33" s="2"/>
      <c r="E33" s="2"/>
      <c r="F33" s="11"/>
      <c r="G33" s="1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95" customHeight="1" x14ac:dyDescent="0.2">
      <c r="A34" s="2"/>
      <c r="B34" s="2"/>
      <c r="C34" s="2"/>
      <c r="D34" s="2"/>
      <c r="E34" s="2"/>
      <c r="F34" s="11"/>
      <c r="G34" s="11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95" customHeight="1" x14ac:dyDescent="0.2">
      <c r="A35" s="2"/>
      <c r="B35" s="2"/>
      <c r="C35" s="2"/>
      <c r="D35" s="2"/>
      <c r="E35" s="2"/>
      <c r="F35" s="11"/>
      <c r="G35" s="11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95" customHeight="1" x14ac:dyDescent="0.2">
      <c r="A36" s="2"/>
      <c r="B36" s="19"/>
      <c r="C36" s="19"/>
      <c r="D36" s="20" t="s">
        <v>30</v>
      </c>
      <c r="E36" s="21">
        <f>SUM(E13:E35)</f>
        <v>1395.95</v>
      </c>
      <c r="F36" s="21"/>
      <c r="G36" s="11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95" customHeight="1" x14ac:dyDescent="0.2">
      <c r="A37" s="2"/>
      <c r="B37" s="4"/>
      <c r="C37" s="4"/>
      <c r="D37" s="4"/>
      <c r="E37" s="4"/>
      <c r="F37" s="9"/>
      <c r="G37" s="11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95" customHeight="1" x14ac:dyDescent="0.2">
      <c r="A38" s="2"/>
      <c r="B38" s="10" t="s">
        <v>62</v>
      </c>
      <c r="C38" s="2"/>
      <c r="D38" s="2"/>
      <c r="E38" s="2"/>
      <c r="F38" s="11"/>
      <c r="G38" s="11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95" customHeight="1" x14ac:dyDescent="0.2">
      <c r="A39" s="2"/>
      <c r="B39" s="2"/>
      <c r="C39" s="10" t="s">
        <v>63</v>
      </c>
      <c r="D39" s="2"/>
      <c r="E39" s="11">
        <v>0</v>
      </c>
      <c r="F39" s="11"/>
      <c r="G39" s="11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95" customHeight="1" x14ac:dyDescent="0.2">
      <c r="A40" s="2"/>
      <c r="B40" s="2"/>
      <c r="C40" s="10" t="s">
        <v>64</v>
      </c>
      <c r="D40" s="2"/>
      <c r="E40" s="11">
        <v>0</v>
      </c>
      <c r="F40" s="11"/>
      <c r="G40" s="1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95" customHeight="1" x14ac:dyDescent="0.2">
      <c r="A41" s="2"/>
      <c r="B41" s="2"/>
      <c r="C41" s="10" t="s">
        <v>65</v>
      </c>
      <c r="D41" s="2"/>
      <c r="E41" s="11">
        <v>0</v>
      </c>
      <c r="F41" s="11"/>
      <c r="G41" s="11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95" customHeight="1" x14ac:dyDescent="0.2">
      <c r="A42" s="2"/>
      <c r="B42" s="19"/>
      <c r="C42" s="19"/>
      <c r="D42" s="20" t="s">
        <v>30</v>
      </c>
      <c r="E42" s="21">
        <f>SUM(E39:E41)</f>
        <v>0</v>
      </c>
      <c r="F42" s="21"/>
      <c r="G42" s="11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95" customHeight="1" x14ac:dyDescent="0.2">
      <c r="A43" s="2"/>
      <c r="B43" s="4"/>
      <c r="C43" s="4"/>
      <c r="D43" s="4"/>
      <c r="E43" s="4"/>
      <c r="F43" s="9"/>
      <c r="G43" s="11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95" customHeight="1" x14ac:dyDescent="0.2">
      <c r="A44" s="2"/>
      <c r="B44" s="10" t="s">
        <v>66</v>
      </c>
      <c r="C44" s="2"/>
      <c r="D44" s="2"/>
      <c r="E44" s="2"/>
      <c r="F44" s="11"/>
      <c r="G44" s="1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95" customHeight="1" x14ac:dyDescent="0.2">
      <c r="A45" s="2"/>
      <c r="B45" s="2"/>
      <c r="C45" s="10" t="s">
        <v>67</v>
      </c>
      <c r="D45" s="2"/>
      <c r="E45" s="11">
        <v>0</v>
      </c>
      <c r="F45" s="11"/>
      <c r="G45" s="1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95" customHeight="1" x14ac:dyDescent="0.2">
      <c r="A46" s="2"/>
      <c r="B46" s="2"/>
      <c r="C46" s="10" t="s">
        <v>68</v>
      </c>
      <c r="D46" s="2"/>
      <c r="E46" s="11">
        <v>0</v>
      </c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95" customHeight="1" x14ac:dyDescent="0.2">
      <c r="A47" s="2"/>
      <c r="B47" s="2"/>
      <c r="C47" s="10" t="s">
        <v>69</v>
      </c>
      <c r="D47" s="2"/>
      <c r="E47" s="11">
        <v>0</v>
      </c>
      <c r="F47" s="11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95" customHeight="1" x14ac:dyDescent="0.2">
      <c r="A48" s="2"/>
      <c r="B48" s="2"/>
      <c r="C48" s="10" t="s">
        <v>70</v>
      </c>
      <c r="D48" s="2"/>
      <c r="E48" s="11">
        <v>0</v>
      </c>
      <c r="F48" s="11"/>
      <c r="G48" s="1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95" customHeight="1" x14ac:dyDescent="0.2">
      <c r="A49" s="2"/>
      <c r="B49" s="19"/>
      <c r="C49" s="19"/>
      <c r="D49" s="20" t="s">
        <v>30</v>
      </c>
      <c r="E49" s="21">
        <f>SUM(E45:E48)</f>
        <v>0</v>
      </c>
      <c r="F49" s="21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95" customHeight="1" x14ac:dyDescent="0.2">
      <c r="A50" s="2"/>
      <c r="B50" s="4"/>
      <c r="C50" s="4"/>
      <c r="D50" s="4"/>
      <c r="E50" s="4"/>
      <c r="F50" s="9"/>
      <c r="G50" s="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95" customHeight="1" x14ac:dyDescent="0.2">
      <c r="A51" s="2"/>
      <c r="B51" s="10" t="s">
        <v>71</v>
      </c>
      <c r="C51" s="2"/>
      <c r="D51" s="2"/>
      <c r="E51" s="2"/>
      <c r="F51" s="11"/>
      <c r="G51" s="1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95" customHeight="1" x14ac:dyDescent="0.2">
      <c r="A52" s="2"/>
      <c r="B52" s="2"/>
      <c r="C52" s="10" t="s">
        <v>72</v>
      </c>
      <c r="D52" s="2"/>
      <c r="E52" s="11">
        <v>0</v>
      </c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95" customHeight="1" x14ac:dyDescent="0.2">
      <c r="A53" s="2"/>
      <c r="B53" s="2"/>
      <c r="C53" s="10" t="s">
        <v>73</v>
      </c>
      <c r="D53" s="2"/>
      <c r="E53" s="11">
        <v>0</v>
      </c>
      <c r="F53" s="11"/>
      <c r="G53" s="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95" customHeight="1" x14ac:dyDescent="0.2">
      <c r="A54" s="2"/>
      <c r="B54" s="19"/>
      <c r="C54" s="19"/>
      <c r="D54" s="20" t="s">
        <v>30</v>
      </c>
      <c r="E54" s="21">
        <v>0</v>
      </c>
      <c r="F54" s="21"/>
      <c r="G54" s="1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95" customHeight="1" x14ac:dyDescent="0.2">
      <c r="A55" s="2"/>
      <c r="B55" s="4"/>
      <c r="C55" s="4"/>
      <c r="D55" s="4"/>
      <c r="E55" s="4"/>
      <c r="F55" s="9"/>
      <c r="G55" s="1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95" customHeight="1" x14ac:dyDescent="0.2">
      <c r="A56" s="2"/>
      <c r="B56" s="19"/>
      <c r="C56" s="19"/>
      <c r="D56" s="20" t="s">
        <v>30</v>
      </c>
      <c r="E56" s="21"/>
      <c r="F56" s="21"/>
      <c r="G56" s="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95" customHeight="1" x14ac:dyDescent="0.2">
      <c r="A57" s="2"/>
      <c r="B57" s="4"/>
      <c r="C57" s="4"/>
      <c r="D57" s="25" t="s">
        <v>74</v>
      </c>
      <c r="E57" s="26">
        <f>SUM(E42+E36+E11)</f>
        <v>2395.9499999999998</v>
      </c>
      <c r="F57" s="26"/>
      <c r="G57" s="2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95" customHeight="1" x14ac:dyDescent="0.2">
      <c r="A58" s="19"/>
      <c r="B58" s="19"/>
      <c r="C58" s="19"/>
      <c r="D58" s="19"/>
      <c r="E58" s="21"/>
      <c r="F58" s="21"/>
      <c r="G58" s="1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95" customHeight="1" x14ac:dyDescent="0.2">
      <c r="A59" s="25" t="s">
        <v>75</v>
      </c>
      <c r="B59" s="4"/>
      <c r="C59" s="4"/>
      <c r="D59" s="4"/>
      <c r="E59" s="4"/>
      <c r="F59" s="9"/>
      <c r="G59" s="1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95" customHeight="1" x14ac:dyDescent="0.2">
      <c r="A60" s="7"/>
      <c r="B60" s="10" t="s">
        <v>76</v>
      </c>
      <c r="C60" s="10" t="s">
        <v>77</v>
      </c>
      <c r="D60" s="2"/>
      <c r="E60" s="11">
        <v>1350</v>
      </c>
      <c r="F60" s="11"/>
      <c r="G60" s="1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95" customHeight="1" x14ac:dyDescent="0.2">
      <c r="A61" s="7"/>
      <c r="B61" s="2"/>
      <c r="C61" s="10" t="s">
        <v>78</v>
      </c>
      <c r="D61" s="2"/>
      <c r="E61" s="11">
        <f>170+135.95</f>
        <v>305.95</v>
      </c>
      <c r="F61" s="11"/>
      <c r="G61" s="1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95" customHeight="1" x14ac:dyDescent="0.2">
      <c r="A62" s="7"/>
      <c r="B62" s="2"/>
      <c r="C62" s="2"/>
      <c r="D62" s="2"/>
      <c r="E62" s="11"/>
      <c r="F62" s="11"/>
      <c r="G62" s="1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95" customHeight="1" x14ac:dyDescent="0.2">
      <c r="A63" s="2"/>
      <c r="B63" s="10" t="s">
        <v>79</v>
      </c>
      <c r="C63" s="2"/>
      <c r="D63" s="2"/>
      <c r="E63" s="11">
        <v>740</v>
      </c>
      <c r="F63" s="11"/>
      <c r="G63" s="1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95" customHeight="1" x14ac:dyDescent="0.2">
      <c r="A64" s="2"/>
      <c r="B64" s="19"/>
      <c r="C64" s="19"/>
      <c r="D64" s="20" t="s">
        <v>30</v>
      </c>
      <c r="E64" s="21">
        <v>0</v>
      </c>
      <c r="F64" s="21">
        <f>SUM(F63:F63)</f>
        <v>0</v>
      </c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95" customHeight="1" x14ac:dyDescent="0.2">
      <c r="A65" s="2"/>
      <c r="B65" s="4"/>
      <c r="C65" s="4"/>
      <c r="D65" s="25" t="s">
        <v>74</v>
      </c>
      <c r="E65" s="26">
        <f>SUM(E60:E63)</f>
        <v>2395.9499999999998</v>
      </c>
      <c r="F65" s="26">
        <f>SUM(F64)</f>
        <v>0</v>
      </c>
      <c r="G65" s="2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95" customHeight="1" x14ac:dyDescent="0.2">
      <c r="A66" s="2"/>
      <c r="B66" s="2"/>
      <c r="C66" s="2"/>
      <c r="D66" s="2"/>
      <c r="E66" s="2"/>
      <c r="F66" s="11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7.100000000000001" customHeight="1" x14ac:dyDescent="0.2">
      <c r="A67" s="2"/>
      <c r="B67" s="2"/>
      <c r="C67" s="28" t="s">
        <v>80</v>
      </c>
      <c r="D67" s="29"/>
      <c r="E67" s="30">
        <f>E57-E65</f>
        <v>0</v>
      </c>
      <c r="F67" s="30">
        <f>F65+F57</f>
        <v>0</v>
      </c>
      <c r="G67" s="3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</sheetData>
  <mergeCells count="5">
    <mergeCell ref="A2:F2"/>
    <mergeCell ref="A3:F3"/>
    <mergeCell ref="C21:D21"/>
    <mergeCell ref="C22:D22"/>
    <mergeCell ref="C23:D23"/>
  </mergeCells>
  <hyperlinks>
    <hyperlink ref="G13" r:id="rId1"/>
    <hyperlink ref="G21" r:id="rId2"/>
    <hyperlink ref="G22" r:id="rId3"/>
    <hyperlink ref="G23" r:id="rId4"/>
  </hyperlinks>
  <pageMargins left="0.75" right="0.75" top="1" bottom="1" header="0.5" footer="0.5"/>
  <pageSetup orientation="portrait"/>
  <headerFooter>
    <oddFooter>&amp;L&amp;"Helvetica,Regular"&amp;12&amp;K000000	&amp;P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8"/>
  <sheetViews>
    <sheetView showGridLines="0" workbookViewId="0"/>
  </sheetViews>
  <sheetFormatPr defaultColWidth="6.59765625" defaultRowHeight="12.75" customHeight="1" x14ac:dyDescent="0.2"/>
  <cols>
    <col min="1" max="1" width="7.69921875" style="31" customWidth="1"/>
    <col min="2" max="2" width="14.19921875" style="31" customWidth="1"/>
    <col min="3" max="3" width="26.5" style="31" customWidth="1"/>
    <col min="4" max="4" width="6.59765625" style="31" customWidth="1"/>
    <col min="5" max="5" width="14.8984375" style="31" customWidth="1"/>
    <col min="6" max="256" width="6.59765625" style="31" customWidth="1"/>
  </cols>
  <sheetData>
    <row r="1" spans="1:8" ht="78" customHeight="1" x14ac:dyDescent="0.2">
      <c r="A1" s="2"/>
      <c r="B1" s="2"/>
      <c r="C1" s="2"/>
      <c r="D1" s="2"/>
      <c r="E1" s="2"/>
      <c r="F1" s="2"/>
      <c r="G1" s="2"/>
      <c r="H1" s="2"/>
    </row>
    <row r="2" spans="1:8" ht="44.25" customHeight="1" x14ac:dyDescent="0.2">
      <c r="A2" s="32" t="s">
        <v>0</v>
      </c>
      <c r="B2" s="33"/>
      <c r="C2" s="33"/>
      <c r="D2" s="33"/>
      <c r="E2" s="33"/>
      <c r="F2" s="33"/>
      <c r="G2" s="2"/>
      <c r="H2" s="2"/>
    </row>
    <row r="3" spans="1:8" ht="32.25" customHeight="1" x14ac:dyDescent="0.2">
      <c r="A3" s="34" t="s">
        <v>1</v>
      </c>
      <c r="B3" s="35"/>
      <c r="C3" s="35"/>
      <c r="D3" s="35"/>
      <c r="E3" s="35"/>
      <c r="F3" s="35"/>
      <c r="G3" s="2"/>
      <c r="H3" s="2"/>
    </row>
    <row r="4" spans="1:8" ht="15.6" customHeight="1" x14ac:dyDescent="0.2">
      <c r="A4" s="4"/>
      <c r="B4" s="4"/>
      <c r="C4" s="4"/>
      <c r="D4" s="4"/>
      <c r="E4" s="4"/>
      <c r="F4" s="4"/>
      <c r="G4" s="2"/>
      <c r="H4" s="2"/>
    </row>
    <row r="5" spans="1:8" ht="24" customHeight="1" x14ac:dyDescent="0.2">
      <c r="A5" s="2"/>
      <c r="B5" s="2"/>
      <c r="C5" s="2"/>
      <c r="D5" s="2"/>
      <c r="E5" s="5" t="s">
        <v>2</v>
      </c>
      <c r="F5" s="5" t="s">
        <v>3</v>
      </c>
      <c r="G5" s="2"/>
      <c r="H5" s="2"/>
    </row>
    <row r="6" spans="1:8" ht="15.95" customHeight="1" x14ac:dyDescent="0.2">
      <c r="A6" s="8" t="s">
        <v>7</v>
      </c>
      <c r="B6" s="2"/>
      <c r="C6" s="2"/>
      <c r="D6" s="2"/>
      <c r="E6" s="4"/>
      <c r="F6" s="9"/>
      <c r="G6" s="2"/>
      <c r="H6" s="2"/>
    </row>
    <row r="7" spans="1:8" ht="15.95" customHeight="1" x14ac:dyDescent="0.2">
      <c r="A7" s="2"/>
      <c r="B7" s="2"/>
      <c r="C7" s="2"/>
      <c r="D7" s="2"/>
      <c r="E7" s="2"/>
      <c r="F7" s="11"/>
      <c r="G7" s="2"/>
      <c r="H7" s="2"/>
    </row>
    <row r="8" spans="1:8" ht="15.95" customHeight="1" x14ac:dyDescent="0.2">
      <c r="A8" s="2"/>
      <c r="B8" s="10" t="s">
        <v>20</v>
      </c>
      <c r="C8" s="2"/>
      <c r="D8" s="2"/>
      <c r="E8" s="2"/>
      <c r="F8" s="11"/>
      <c r="G8" s="2"/>
      <c r="H8" s="2"/>
    </row>
    <row r="9" spans="1:8" ht="15.95" customHeight="1" x14ac:dyDescent="0.2">
      <c r="A9" s="2"/>
      <c r="B9" s="2"/>
      <c r="C9" s="10" t="s">
        <v>24</v>
      </c>
      <c r="D9" s="2"/>
      <c r="E9" s="11">
        <v>700</v>
      </c>
      <c r="F9" s="11"/>
      <c r="G9" s="2"/>
      <c r="H9" s="10" t="s">
        <v>81</v>
      </c>
    </row>
    <row r="10" spans="1:8" ht="15.95" customHeight="1" x14ac:dyDescent="0.2">
      <c r="A10" s="2"/>
      <c r="B10" s="2"/>
      <c r="C10" s="10" t="s">
        <v>27</v>
      </c>
      <c r="D10" s="2"/>
      <c r="E10" s="2"/>
      <c r="F10" s="11"/>
      <c r="G10" s="2"/>
      <c r="H10" s="2"/>
    </row>
    <row r="11" spans="1:8" ht="15.95" customHeight="1" x14ac:dyDescent="0.2">
      <c r="A11" s="2"/>
      <c r="B11" s="19"/>
      <c r="C11" s="19"/>
      <c r="D11" s="20" t="s">
        <v>30</v>
      </c>
      <c r="E11" s="21">
        <f>SUM(E9:E10)</f>
        <v>700</v>
      </c>
      <c r="F11" s="21">
        <f>SUM(F9:F10)</f>
        <v>0</v>
      </c>
      <c r="G11" s="2"/>
      <c r="H11" s="2"/>
    </row>
    <row r="12" spans="1:8" ht="15.95" customHeight="1" x14ac:dyDescent="0.2">
      <c r="A12" s="2"/>
      <c r="B12" s="4"/>
      <c r="C12" s="4"/>
      <c r="D12" s="4"/>
      <c r="E12" s="4"/>
      <c r="F12" s="9"/>
      <c r="G12" s="2"/>
      <c r="H12" s="2"/>
    </row>
    <row r="13" spans="1:8" ht="15.95" customHeight="1" x14ac:dyDescent="0.2">
      <c r="A13" s="2"/>
      <c r="B13" s="10" t="s">
        <v>35</v>
      </c>
      <c r="C13" s="10" t="s">
        <v>36</v>
      </c>
      <c r="D13" s="2"/>
      <c r="E13" s="11">
        <f t="shared" ref="E13:E14" si="0">35*20</f>
        <v>700</v>
      </c>
      <c r="F13" s="11"/>
      <c r="G13" s="2"/>
      <c r="H13" s="2"/>
    </row>
    <row r="14" spans="1:8" ht="15.95" customHeight="1" x14ac:dyDescent="0.2">
      <c r="A14" s="2"/>
      <c r="B14" s="2"/>
      <c r="C14" s="10" t="s">
        <v>40</v>
      </c>
      <c r="D14" s="2"/>
      <c r="E14" s="11">
        <f t="shared" si="0"/>
        <v>700</v>
      </c>
      <c r="F14" s="11"/>
      <c r="G14" s="2"/>
      <c r="H14" s="2"/>
    </row>
    <row r="15" spans="1:8" ht="15.95" customHeight="1" x14ac:dyDescent="0.2">
      <c r="A15" s="2"/>
      <c r="B15" s="2"/>
      <c r="C15" s="10" t="s">
        <v>44</v>
      </c>
      <c r="D15" s="2"/>
      <c r="E15" s="11">
        <f>5*20</f>
        <v>100</v>
      </c>
      <c r="F15" s="11"/>
      <c r="G15" s="2"/>
      <c r="H15" s="2"/>
    </row>
    <row r="16" spans="1:8" ht="15.95" customHeight="1" x14ac:dyDescent="0.2">
      <c r="A16" s="2"/>
      <c r="B16" s="2"/>
      <c r="C16" s="10" t="s">
        <v>47</v>
      </c>
      <c r="D16" s="2"/>
      <c r="E16" s="11">
        <f>4*10</f>
        <v>40</v>
      </c>
      <c r="F16" s="11"/>
      <c r="G16" s="2"/>
      <c r="H16" s="2"/>
    </row>
    <row r="17" spans="1:8" ht="15.95" customHeight="1" x14ac:dyDescent="0.2">
      <c r="A17" s="2"/>
      <c r="B17" s="2"/>
      <c r="C17" s="10" t="s">
        <v>48</v>
      </c>
      <c r="D17" s="2"/>
      <c r="E17" s="11">
        <f>10</f>
        <v>10</v>
      </c>
      <c r="F17" s="11"/>
      <c r="G17" s="2"/>
      <c r="H17" s="2"/>
    </row>
    <row r="18" spans="1:8" ht="15.95" customHeight="1" x14ac:dyDescent="0.2">
      <c r="A18" s="2"/>
      <c r="B18" s="2"/>
      <c r="C18" s="10" t="s">
        <v>49</v>
      </c>
      <c r="D18" s="2"/>
      <c r="E18" s="11">
        <f>25*20</f>
        <v>500</v>
      </c>
      <c r="F18" s="11"/>
      <c r="G18" s="2"/>
      <c r="H18" s="2"/>
    </row>
    <row r="19" spans="1:8" ht="15.95" customHeight="1" x14ac:dyDescent="0.2">
      <c r="A19" s="2"/>
      <c r="B19" s="2"/>
      <c r="C19" s="10" t="s">
        <v>82</v>
      </c>
      <c r="D19" s="2"/>
      <c r="E19" s="11">
        <v>100</v>
      </c>
      <c r="F19" s="11"/>
      <c r="G19" s="2"/>
      <c r="H19" s="2"/>
    </row>
    <row r="20" spans="1:8" ht="15.95" customHeight="1" x14ac:dyDescent="0.2">
      <c r="A20" s="2"/>
      <c r="B20" s="2"/>
      <c r="C20" s="10" t="s">
        <v>83</v>
      </c>
      <c r="D20" s="2"/>
      <c r="E20" s="11">
        <v>50</v>
      </c>
      <c r="F20" s="11"/>
      <c r="G20" s="2"/>
      <c r="H20" s="2"/>
    </row>
    <row r="21" spans="1:8" ht="15.95" customHeight="1" x14ac:dyDescent="0.2">
      <c r="A21" s="2"/>
      <c r="B21" s="14"/>
      <c r="C21" s="14"/>
      <c r="D21" s="14"/>
      <c r="E21" s="11"/>
      <c r="F21" s="11"/>
      <c r="G21" s="2"/>
      <c r="H21" s="2"/>
    </row>
    <row r="22" spans="1:8" ht="15.95" customHeight="1" x14ac:dyDescent="0.2">
      <c r="A22" s="2"/>
      <c r="B22" s="14"/>
      <c r="C22" s="36"/>
      <c r="D22" s="36"/>
      <c r="E22" s="11"/>
      <c r="F22" s="11"/>
      <c r="G22" s="2"/>
      <c r="H22" s="2"/>
    </row>
    <row r="23" spans="1:8" ht="15.95" customHeight="1" x14ac:dyDescent="0.2">
      <c r="A23" s="2"/>
      <c r="B23" s="14"/>
      <c r="C23" s="36"/>
      <c r="D23" s="36"/>
      <c r="E23" s="11"/>
      <c r="F23" s="11"/>
      <c r="G23" s="2"/>
      <c r="H23" s="2"/>
    </row>
    <row r="24" spans="1:8" ht="15.95" customHeight="1" x14ac:dyDescent="0.2">
      <c r="A24" s="2"/>
      <c r="B24" s="14"/>
      <c r="C24" s="36"/>
      <c r="D24" s="36"/>
      <c r="E24" s="11"/>
      <c r="F24" s="11"/>
      <c r="G24" s="2"/>
      <c r="H24" s="2"/>
    </row>
    <row r="25" spans="1:8" ht="15.95" customHeight="1" x14ac:dyDescent="0.2">
      <c r="A25" s="2"/>
      <c r="B25" s="14"/>
      <c r="C25" s="10"/>
      <c r="D25" s="10"/>
      <c r="E25" s="11"/>
      <c r="F25" s="11"/>
      <c r="G25" s="2"/>
      <c r="H25" s="2"/>
    </row>
    <row r="26" spans="1:8" ht="15.95" customHeight="1" x14ac:dyDescent="0.2">
      <c r="A26" s="2"/>
      <c r="B26" s="14"/>
      <c r="C26" s="10"/>
      <c r="D26" s="10"/>
      <c r="E26" s="11"/>
      <c r="F26" s="11"/>
      <c r="G26" s="2"/>
      <c r="H26" s="2"/>
    </row>
    <row r="27" spans="1:8" ht="15.95" customHeight="1" x14ac:dyDescent="0.2">
      <c r="A27" s="2"/>
      <c r="B27" s="14"/>
      <c r="C27" s="10"/>
      <c r="D27" s="10"/>
      <c r="E27" s="11"/>
      <c r="F27" s="11"/>
      <c r="G27" s="2"/>
      <c r="H27" s="2"/>
    </row>
    <row r="28" spans="1:8" ht="15.95" customHeight="1" x14ac:dyDescent="0.2">
      <c r="A28" s="2"/>
      <c r="B28" s="14"/>
      <c r="C28" s="10"/>
      <c r="D28" s="10"/>
      <c r="E28" s="11"/>
      <c r="F28" s="11"/>
      <c r="G28" s="2"/>
      <c r="H28" s="2"/>
    </row>
    <row r="29" spans="1:8" ht="15.95" customHeight="1" x14ac:dyDescent="0.2">
      <c r="A29" s="2"/>
      <c r="B29" s="14"/>
      <c r="C29" s="10"/>
      <c r="D29" s="10"/>
      <c r="E29" s="11"/>
      <c r="F29" s="11"/>
      <c r="G29" s="2"/>
      <c r="H29" s="2"/>
    </row>
    <row r="30" spans="1:8" ht="15.95" customHeight="1" x14ac:dyDescent="0.2">
      <c r="A30" s="2"/>
      <c r="B30" s="2"/>
      <c r="C30" s="10"/>
      <c r="D30" s="2"/>
      <c r="E30" s="2"/>
      <c r="F30" s="11"/>
      <c r="G30" s="2"/>
      <c r="H30" s="2"/>
    </row>
    <row r="31" spans="1:8" ht="15.95" customHeight="1" x14ac:dyDescent="0.2">
      <c r="A31" s="2"/>
      <c r="B31" s="2"/>
      <c r="C31" s="10"/>
      <c r="D31" s="2"/>
      <c r="E31" s="2"/>
      <c r="F31" s="11"/>
      <c r="G31" s="2"/>
      <c r="H31" s="2"/>
    </row>
    <row r="32" spans="1:8" ht="15.95" customHeight="1" x14ac:dyDescent="0.2">
      <c r="A32" s="2"/>
      <c r="B32" s="2"/>
      <c r="C32" s="2"/>
      <c r="D32" s="2"/>
      <c r="E32" s="11">
        <v>0</v>
      </c>
      <c r="F32" s="11"/>
      <c r="G32" s="2"/>
      <c r="H32" s="2"/>
    </row>
    <row r="33" spans="1:8" ht="15.95" customHeight="1" x14ac:dyDescent="0.2">
      <c r="A33" s="2"/>
      <c r="B33" s="2"/>
      <c r="C33" s="14"/>
      <c r="D33" s="2"/>
      <c r="E33" s="2"/>
      <c r="F33" s="10" t="s">
        <v>84</v>
      </c>
      <c r="G33" s="2"/>
      <c r="H33" s="2"/>
    </row>
    <row r="34" spans="1:8" ht="15.95" customHeight="1" x14ac:dyDescent="0.2">
      <c r="A34" s="2"/>
      <c r="B34" s="2"/>
      <c r="C34" s="2"/>
      <c r="D34" s="2"/>
      <c r="E34" s="2"/>
      <c r="F34" s="11"/>
      <c r="G34" s="2"/>
      <c r="H34" s="2"/>
    </row>
    <row r="35" spans="1:8" ht="15.95" customHeight="1" x14ac:dyDescent="0.2">
      <c r="A35" s="2"/>
      <c r="B35" s="2"/>
      <c r="C35" s="2"/>
      <c r="D35" s="2"/>
      <c r="E35" s="2"/>
      <c r="F35" s="11"/>
      <c r="G35" s="2"/>
      <c r="H35" s="2"/>
    </row>
    <row r="36" spans="1:8" ht="15.95" customHeight="1" x14ac:dyDescent="0.2">
      <c r="A36" s="2"/>
      <c r="B36" s="2"/>
      <c r="C36" s="2"/>
      <c r="D36" s="2"/>
      <c r="E36" s="2"/>
      <c r="F36" s="11"/>
      <c r="G36" s="2"/>
      <c r="H36" s="2"/>
    </row>
    <row r="37" spans="1:8" ht="15.95" customHeight="1" x14ac:dyDescent="0.2">
      <c r="A37" s="2"/>
      <c r="B37" s="19"/>
      <c r="C37" s="19"/>
      <c r="D37" s="20" t="s">
        <v>30</v>
      </c>
      <c r="E37" s="21">
        <f>SUM(E14:E36)</f>
        <v>1500</v>
      </c>
      <c r="F37" s="21">
        <f>SUM(F33:F36)</f>
        <v>0</v>
      </c>
      <c r="G37" s="2"/>
      <c r="H37" s="2"/>
    </row>
    <row r="38" spans="1:8" ht="15.95" customHeight="1" x14ac:dyDescent="0.2">
      <c r="A38" s="2"/>
      <c r="B38" s="4"/>
      <c r="C38" s="4"/>
      <c r="D38" s="4"/>
      <c r="E38" s="4"/>
      <c r="F38" s="9"/>
      <c r="G38" s="2"/>
      <c r="H38" s="2"/>
    </row>
    <row r="39" spans="1:8" ht="15.95" customHeight="1" x14ac:dyDescent="0.2">
      <c r="A39" s="2"/>
      <c r="B39" s="10" t="s">
        <v>62</v>
      </c>
      <c r="C39" s="2"/>
      <c r="D39" s="2"/>
      <c r="E39" s="2"/>
      <c r="F39" s="11"/>
      <c r="G39" s="2"/>
      <c r="H39" s="2"/>
    </row>
    <row r="40" spans="1:8" ht="15.95" customHeight="1" x14ac:dyDescent="0.2">
      <c r="A40" s="2"/>
      <c r="B40" s="2"/>
      <c r="C40" s="10" t="s">
        <v>63</v>
      </c>
      <c r="D40" s="2"/>
      <c r="E40" s="11">
        <v>0</v>
      </c>
      <c r="F40" s="11"/>
      <c r="G40" s="2"/>
      <c r="H40" s="2"/>
    </row>
    <row r="41" spans="1:8" ht="15.95" customHeight="1" x14ac:dyDescent="0.2">
      <c r="A41" s="2"/>
      <c r="B41" s="2"/>
      <c r="C41" s="10" t="s">
        <v>64</v>
      </c>
      <c r="D41" s="2"/>
      <c r="E41" s="11">
        <v>0</v>
      </c>
      <c r="F41" s="11"/>
      <c r="G41" s="2"/>
      <c r="H41" s="2"/>
    </row>
    <row r="42" spans="1:8" ht="15.95" customHeight="1" x14ac:dyDescent="0.2">
      <c r="A42" s="2"/>
      <c r="B42" s="2"/>
      <c r="C42" s="10" t="s">
        <v>65</v>
      </c>
      <c r="D42" s="2"/>
      <c r="E42" s="11">
        <v>0</v>
      </c>
      <c r="F42" s="11"/>
      <c r="G42" s="2"/>
      <c r="H42" s="2"/>
    </row>
    <row r="43" spans="1:8" ht="15.95" customHeight="1" x14ac:dyDescent="0.2">
      <c r="A43" s="2"/>
      <c r="B43" s="19"/>
      <c r="C43" s="19"/>
      <c r="D43" s="20" t="s">
        <v>30</v>
      </c>
      <c r="E43" s="21">
        <f>SUM(E40:E42)</f>
        <v>0</v>
      </c>
      <c r="F43" s="21">
        <f>SUM(F40:F42)</f>
        <v>0</v>
      </c>
      <c r="G43" s="2"/>
      <c r="H43" s="2"/>
    </row>
    <row r="44" spans="1:8" ht="15.95" customHeight="1" x14ac:dyDescent="0.2">
      <c r="A44" s="2"/>
      <c r="B44" s="4"/>
      <c r="C44" s="4"/>
      <c r="D44" s="4"/>
      <c r="E44" s="4"/>
      <c r="F44" s="9"/>
      <c r="G44" s="2"/>
      <c r="H44" s="2"/>
    </row>
    <row r="45" spans="1:8" ht="15.95" customHeight="1" x14ac:dyDescent="0.2">
      <c r="A45" s="2"/>
      <c r="B45" s="10" t="s">
        <v>66</v>
      </c>
      <c r="C45" s="2"/>
      <c r="D45" s="2"/>
      <c r="E45" s="2"/>
      <c r="F45" s="11"/>
      <c r="G45" s="2"/>
      <c r="H45" s="2"/>
    </row>
    <row r="46" spans="1:8" ht="15.95" customHeight="1" x14ac:dyDescent="0.2">
      <c r="A46" s="2"/>
      <c r="B46" s="2"/>
      <c r="C46" s="10" t="s">
        <v>67</v>
      </c>
      <c r="D46" s="2"/>
      <c r="E46" s="11">
        <v>0</v>
      </c>
      <c r="F46" s="11"/>
      <c r="G46" s="2"/>
      <c r="H46" s="2"/>
    </row>
    <row r="47" spans="1:8" ht="15.95" customHeight="1" x14ac:dyDescent="0.2">
      <c r="A47" s="2"/>
      <c r="B47" s="2"/>
      <c r="C47" s="10" t="s">
        <v>68</v>
      </c>
      <c r="D47" s="2"/>
      <c r="E47" s="11">
        <v>0</v>
      </c>
      <c r="F47" s="11"/>
      <c r="G47" s="2"/>
      <c r="H47" s="2"/>
    </row>
    <row r="48" spans="1:8" ht="15.95" customHeight="1" x14ac:dyDescent="0.2">
      <c r="A48" s="2"/>
      <c r="B48" s="2"/>
      <c r="C48" s="10" t="s">
        <v>69</v>
      </c>
      <c r="D48" s="2"/>
      <c r="E48" s="11">
        <v>0</v>
      </c>
      <c r="F48" s="11"/>
      <c r="G48" s="2"/>
      <c r="H48" s="2"/>
    </row>
    <row r="49" spans="1:8" ht="15.95" customHeight="1" x14ac:dyDescent="0.2">
      <c r="A49" s="2"/>
      <c r="B49" s="2"/>
      <c r="C49" s="10" t="s">
        <v>70</v>
      </c>
      <c r="D49" s="2"/>
      <c r="E49" s="11">
        <v>0</v>
      </c>
      <c r="F49" s="11"/>
      <c r="G49" s="2"/>
      <c r="H49" s="2"/>
    </row>
    <row r="50" spans="1:8" ht="15.95" customHeight="1" x14ac:dyDescent="0.2">
      <c r="A50" s="2"/>
      <c r="B50" s="19"/>
      <c r="C50" s="19"/>
      <c r="D50" s="20" t="s">
        <v>30</v>
      </c>
      <c r="E50" s="21">
        <f>SUM(E46:E49)</f>
        <v>0</v>
      </c>
      <c r="F50" s="21">
        <f>SUM(F46:F49)</f>
        <v>0</v>
      </c>
      <c r="G50" s="2"/>
      <c r="H50" s="2"/>
    </row>
    <row r="51" spans="1:8" ht="15.95" customHeight="1" x14ac:dyDescent="0.2">
      <c r="A51" s="2"/>
      <c r="B51" s="4"/>
      <c r="C51" s="4"/>
      <c r="D51" s="4"/>
      <c r="E51" s="4"/>
      <c r="F51" s="9"/>
      <c r="G51" s="2"/>
      <c r="H51" s="2"/>
    </row>
    <row r="52" spans="1:8" ht="15.95" customHeight="1" x14ac:dyDescent="0.2">
      <c r="A52" s="2"/>
      <c r="B52" s="10" t="s">
        <v>71</v>
      </c>
      <c r="C52" s="2"/>
      <c r="D52" s="2"/>
      <c r="E52" s="2"/>
      <c r="F52" s="11"/>
      <c r="G52" s="2"/>
      <c r="H52" s="2"/>
    </row>
    <row r="53" spans="1:8" ht="15.95" customHeight="1" x14ac:dyDescent="0.2">
      <c r="A53" s="2"/>
      <c r="B53" s="2"/>
      <c r="C53" s="10" t="s">
        <v>72</v>
      </c>
      <c r="D53" s="2"/>
      <c r="E53" s="11">
        <v>0</v>
      </c>
      <c r="F53" s="11"/>
      <c r="G53" s="2"/>
      <c r="H53" s="2"/>
    </row>
    <row r="54" spans="1:8" ht="15.95" customHeight="1" x14ac:dyDescent="0.2">
      <c r="A54" s="2"/>
      <c r="B54" s="2"/>
      <c r="C54" s="10" t="s">
        <v>73</v>
      </c>
      <c r="D54" s="2"/>
      <c r="E54" s="11">
        <v>0</v>
      </c>
      <c r="F54" s="11"/>
      <c r="G54" s="2"/>
      <c r="H54" s="2"/>
    </row>
    <row r="55" spans="1:8" ht="15.95" customHeight="1" x14ac:dyDescent="0.2">
      <c r="A55" s="2"/>
      <c r="B55" s="19"/>
      <c r="C55" s="19"/>
      <c r="D55" s="20" t="s">
        <v>30</v>
      </c>
      <c r="E55" s="21">
        <v>0</v>
      </c>
      <c r="F55" s="21">
        <f>SUM(F53:F54)</f>
        <v>0</v>
      </c>
      <c r="G55" s="2"/>
      <c r="H55" s="2"/>
    </row>
    <row r="56" spans="1:8" ht="15.95" customHeight="1" x14ac:dyDescent="0.2">
      <c r="A56" s="2"/>
      <c r="B56" s="4"/>
      <c r="C56" s="4"/>
      <c r="D56" s="4"/>
      <c r="E56" s="4"/>
      <c r="F56" s="9"/>
      <c r="G56" s="2"/>
      <c r="H56" s="2"/>
    </row>
    <row r="57" spans="1:8" ht="15.95" customHeight="1" x14ac:dyDescent="0.2">
      <c r="A57" s="2"/>
      <c r="B57" s="19"/>
      <c r="C57" s="19"/>
      <c r="D57" s="20" t="s">
        <v>30</v>
      </c>
      <c r="E57" s="21"/>
      <c r="F57" s="21"/>
      <c r="G57" s="2"/>
      <c r="H57" s="2"/>
    </row>
    <row r="58" spans="1:8" ht="15.95" customHeight="1" x14ac:dyDescent="0.2">
      <c r="A58" s="2"/>
      <c r="B58" s="4"/>
      <c r="C58" s="4"/>
      <c r="D58" s="25" t="s">
        <v>74</v>
      </c>
      <c r="E58" s="26">
        <f>SUM(E43+E37+E11)</f>
        <v>2200</v>
      </c>
      <c r="F58" s="26"/>
      <c r="G58" s="2"/>
      <c r="H58" s="2"/>
    </row>
    <row r="59" spans="1:8" ht="15.95" customHeight="1" x14ac:dyDescent="0.2">
      <c r="A59" s="19"/>
      <c r="B59" s="19"/>
      <c r="C59" s="19"/>
      <c r="D59" s="19"/>
      <c r="E59" s="21"/>
      <c r="F59" s="21"/>
      <c r="G59" s="2"/>
      <c r="H59" s="2"/>
    </row>
    <row r="60" spans="1:8" ht="15.95" customHeight="1" x14ac:dyDescent="0.2">
      <c r="A60" s="25" t="s">
        <v>75</v>
      </c>
      <c r="B60" s="4"/>
      <c r="C60" s="4"/>
      <c r="D60" s="4"/>
      <c r="E60" s="4"/>
      <c r="F60" s="9"/>
      <c r="G60" s="2"/>
      <c r="H60" s="2"/>
    </row>
    <row r="61" spans="1:8" ht="15.95" customHeight="1" x14ac:dyDescent="0.2">
      <c r="A61" s="7"/>
      <c r="B61" s="10" t="s">
        <v>76</v>
      </c>
      <c r="C61" s="10" t="s">
        <v>77</v>
      </c>
      <c r="D61" s="2"/>
      <c r="E61" s="11">
        <v>0</v>
      </c>
      <c r="F61" s="11"/>
      <c r="G61" s="2"/>
      <c r="H61" s="2"/>
    </row>
    <row r="62" spans="1:8" ht="15.95" customHeight="1" x14ac:dyDescent="0.2">
      <c r="A62" s="7"/>
      <c r="B62" s="10" t="s">
        <v>85</v>
      </c>
      <c r="C62" s="2"/>
      <c r="D62" s="2"/>
      <c r="E62" s="11">
        <v>1350</v>
      </c>
      <c r="F62" s="11"/>
      <c r="G62" s="2"/>
      <c r="H62" s="2"/>
    </row>
    <row r="63" spans="1:8" ht="15.95" customHeight="1" x14ac:dyDescent="0.2">
      <c r="A63" s="2"/>
      <c r="B63" s="10" t="s">
        <v>79</v>
      </c>
      <c r="C63" s="2"/>
      <c r="D63" s="2"/>
      <c r="E63" s="11">
        <f>40*20</f>
        <v>800</v>
      </c>
      <c r="F63" s="11"/>
      <c r="G63" s="2"/>
      <c r="H63" s="2"/>
    </row>
    <row r="64" spans="1:8" ht="15.95" customHeight="1" x14ac:dyDescent="0.2">
      <c r="A64" s="2"/>
      <c r="B64" s="10" t="s">
        <v>86</v>
      </c>
      <c r="C64" s="2"/>
      <c r="D64" s="2"/>
      <c r="E64" s="11">
        <v>0</v>
      </c>
      <c r="F64" s="11"/>
      <c r="G64" s="2"/>
      <c r="H64" s="2"/>
    </row>
    <row r="65" spans="1:8" ht="15.95" customHeight="1" x14ac:dyDescent="0.2">
      <c r="A65" s="2"/>
      <c r="B65" s="19"/>
      <c r="C65" s="19"/>
      <c r="D65" s="20" t="s">
        <v>30</v>
      </c>
      <c r="E65" s="21">
        <v>0</v>
      </c>
      <c r="F65" s="21">
        <f>SUM(F63:F64)</f>
        <v>0</v>
      </c>
      <c r="G65" s="2"/>
      <c r="H65" s="2"/>
    </row>
    <row r="66" spans="1:8" ht="15.95" customHeight="1" x14ac:dyDescent="0.2">
      <c r="A66" s="2"/>
      <c r="B66" s="4"/>
      <c r="C66" s="4"/>
      <c r="D66" s="25" t="s">
        <v>74</v>
      </c>
      <c r="E66" s="26">
        <v>2200</v>
      </c>
      <c r="F66" s="26">
        <f>SUM(F65)</f>
        <v>0</v>
      </c>
      <c r="G66" s="2"/>
      <c r="H66" s="2"/>
    </row>
    <row r="67" spans="1:8" ht="15.95" customHeight="1" x14ac:dyDescent="0.2">
      <c r="A67" s="2"/>
      <c r="B67" s="2"/>
      <c r="C67" s="2"/>
      <c r="D67" s="2"/>
      <c r="E67" s="2"/>
      <c r="F67" s="11"/>
      <c r="G67" s="2"/>
      <c r="H67" s="2"/>
    </row>
    <row r="68" spans="1:8" ht="17.100000000000001" customHeight="1" x14ac:dyDescent="0.2">
      <c r="A68" s="2"/>
      <c r="B68" s="2"/>
      <c r="C68" s="28" t="s">
        <v>80</v>
      </c>
      <c r="D68" s="29"/>
      <c r="E68" s="30">
        <f>E58-E66</f>
        <v>0</v>
      </c>
      <c r="F68" s="30">
        <f>F66+F58</f>
        <v>0</v>
      </c>
      <c r="G68" s="2"/>
      <c r="H68" s="2"/>
    </row>
  </sheetData>
  <mergeCells count="5">
    <mergeCell ref="C23:D23"/>
    <mergeCell ref="C22:D22"/>
    <mergeCell ref="C24:D24"/>
    <mergeCell ref="A2:F2"/>
    <mergeCell ref="A3:F3"/>
  </mergeCells>
  <pageMargins left="0.75" right="0.75" top="1" bottom="1" header="0.5" footer="0.5"/>
  <pageSetup scale="61" orientation="portrait"/>
  <headerFooter>
    <oddHeader>&amp;L&amp;"Arial,Bold Italic"&amp;12&amp;K000000Project Name:
Section/MAL/Committee:</oddHeader>
    <oddFooter>&amp;L&amp;"Helvetica,Regular"&amp;12&amp;K000000&amp;P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Modified</vt:lpstr>
      <vt:lpstr>Original Request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 Rico</dc:creator>
  <cp:lastModifiedBy>Alli Rico</cp:lastModifiedBy>
  <dcterms:created xsi:type="dcterms:W3CDTF">2016-09-30T14:06:21Z</dcterms:created>
  <dcterms:modified xsi:type="dcterms:W3CDTF">2016-09-30T14:06:21Z</dcterms:modified>
</cp:coreProperties>
</file>